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l\Google Drive\halsnarr.com\excel\"/>
    </mc:Choice>
  </mc:AlternateContent>
  <bookViews>
    <workbookView xWindow="0" yWindow="0" windowWidth="21600" windowHeight="9735"/>
  </bookViews>
  <sheets>
    <sheet name="federal funds market" sheetId="3" r:id="rId1"/>
  </sheets>
  <calcPr calcId="152511" iterate="1"/>
</workbook>
</file>

<file path=xl/calcChain.xml><?xml version="1.0" encoding="utf-8"?>
<calcChain xmlns="http://schemas.openxmlformats.org/spreadsheetml/2006/main">
  <c r="K11" i="3" l="1"/>
  <c r="L13" i="3"/>
  <c r="J24" i="3"/>
  <c r="J13" i="3"/>
  <c r="J22" i="3"/>
  <c r="K21" i="3"/>
  <c r="L21" i="3"/>
  <c r="I21" i="3"/>
  <c r="L12" i="3"/>
  <c r="L14" i="3" s="1"/>
  <c r="K23" i="3"/>
  <c r="K24" i="3" s="1"/>
  <c r="I23" i="3"/>
  <c r="J23" i="3"/>
  <c r="K19" i="3" l="1"/>
  <c r="K17" i="3" s="1"/>
  <c r="L24" i="3"/>
  <c r="I22" i="3"/>
  <c r="L23" i="3"/>
  <c r="L15" i="3"/>
  <c r="L16" i="3" s="1"/>
  <c r="K12" i="3"/>
  <c r="K13" i="3" s="1"/>
  <c r="K14" i="3" s="1"/>
  <c r="K15" i="3" s="1"/>
  <c r="I11" i="3"/>
  <c r="I12" i="3" s="1"/>
  <c r="I13" i="3" s="1"/>
  <c r="I14" i="3" s="1"/>
  <c r="I15" i="3" s="1"/>
  <c r="J12" i="3"/>
  <c r="I17" i="3"/>
  <c r="I24" i="3" l="1"/>
  <c r="J17" i="3"/>
  <c r="J18" i="3" s="1"/>
  <c r="J19" i="3" s="1"/>
  <c r="I19" i="3"/>
  <c r="I20" i="3" s="1"/>
  <c r="J14" i="3"/>
  <c r="J15" i="3" l="1"/>
  <c r="J16" i="3" s="1"/>
  <c r="K16" i="3" l="1"/>
  <c r="I16" i="3" s="1"/>
  <c r="K20" i="3" l="1"/>
  <c r="L17" i="3"/>
  <c r="L18" i="3" s="1"/>
  <c r="L19" i="3" s="1"/>
  <c r="L22" i="3"/>
  <c r="K22" i="3" s="1"/>
</calcChain>
</file>

<file path=xl/sharedStrings.xml><?xml version="1.0" encoding="utf-8"?>
<sst xmlns="http://schemas.openxmlformats.org/spreadsheetml/2006/main" count="25" uniqueCount="24">
  <si>
    <t>Change the values in the yellow box to see how the Expenditure Schedule Changes</t>
  </si>
  <si>
    <t>%</t>
  </si>
  <si>
    <t>D =</t>
  </si>
  <si>
    <t>billions $</t>
  </si>
  <si>
    <r>
      <t>R</t>
    </r>
    <r>
      <rPr>
        <b/>
        <i/>
        <vertAlign val="subscript"/>
        <sz val="10"/>
        <rFont val="Times New Roman"/>
        <family val="1"/>
      </rPr>
      <t>N</t>
    </r>
    <r>
      <rPr>
        <b/>
        <i/>
        <sz val="10"/>
        <rFont val="Times New Roman"/>
        <family val="1"/>
      </rPr>
      <t xml:space="preserve"> =</t>
    </r>
  </si>
  <si>
    <r>
      <t>R</t>
    </r>
    <r>
      <rPr>
        <b/>
        <i/>
        <vertAlign val="subscript"/>
        <sz val="10"/>
        <rFont val="Times New Roman"/>
        <family val="1"/>
      </rPr>
      <t>B</t>
    </r>
    <r>
      <rPr>
        <b/>
        <i/>
        <sz val="10"/>
        <rFont val="Times New Roman"/>
        <family val="1"/>
      </rPr>
      <t xml:space="preserve"> = </t>
    </r>
  </si>
  <si>
    <r>
      <t>i</t>
    </r>
    <r>
      <rPr>
        <b/>
        <i/>
        <vertAlign val="subscript"/>
        <sz val="10"/>
        <rFont val="Times New Roman"/>
        <family val="1"/>
      </rPr>
      <t>d</t>
    </r>
    <r>
      <rPr>
        <b/>
        <i/>
        <sz val="10"/>
        <rFont val="Times New Roman"/>
        <family val="1"/>
      </rPr>
      <t xml:space="preserve"> = </t>
    </r>
  </si>
  <si>
    <t>OMO =</t>
  </si>
  <si>
    <t>Monetary Policy:</t>
  </si>
  <si>
    <t>slope =</t>
  </si>
  <si>
    <r>
      <t xml:space="preserve">r </t>
    </r>
    <r>
      <rPr>
        <b/>
        <i/>
        <sz val="10"/>
        <rFont val="Times New Roman"/>
        <family val="1"/>
      </rPr>
      <t>=</t>
    </r>
  </si>
  <si>
    <t>billion $</t>
  </si>
  <si>
    <t xml:space="preserve">S = </t>
  </si>
  <si>
    <t>vert</t>
  </si>
  <si>
    <t>hor</t>
  </si>
  <si>
    <t>id</t>
  </si>
  <si>
    <t>percent</t>
  </si>
  <si>
    <t>ior</t>
  </si>
  <si>
    <t>demand</t>
  </si>
  <si>
    <r>
      <rPr>
        <b/>
        <i/>
        <sz val="10"/>
        <rFont val="Times New Roman"/>
        <family val="1"/>
      </rPr>
      <t>i</t>
    </r>
    <r>
      <rPr>
        <b/>
        <i/>
        <vertAlign val="subscript"/>
        <sz val="10"/>
        <rFont val="Times New Roman"/>
        <family val="1"/>
      </rPr>
      <t>or</t>
    </r>
    <r>
      <rPr>
        <b/>
        <sz val="10"/>
        <rFont val="Times New Roman"/>
        <family val="1"/>
      </rPr>
      <t xml:space="preserve"> =</t>
    </r>
  </si>
  <si>
    <r>
      <rPr>
        <b/>
        <i/>
        <sz val="10"/>
        <rFont val="Times New Roman"/>
        <family val="1"/>
      </rPr>
      <t>i</t>
    </r>
    <r>
      <rPr>
        <b/>
        <i/>
        <vertAlign val="subscript"/>
        <sz val="10"/>
        <rFont val="Times New Roman"/>
        <family val="1"/>
      </rPr>
      <t>d</t>
    </r>
    <r>
      <rPr>
        <b/>
        <sz val="10"/>
        <rFont val="Times New Roman"/>
        <family val="1"/>
      </rPr>
      <t xml:space="preserve"> =</t>
    </r>
  </si>
  <si>
    <r>
      <rPr>
        <b/>
        <i/>
        <sz val="10"/>
        <rFont val="Symbol"/>
        <family val="1"/>
        <charset val="2"/>
      </rPr>
      <t>r</t>
    </r>
    <r>
      <rPr>
        <b/>
        <sz val="10"/>
        <rFont val="Times New Roman"/>
        <family val="1"/>
      </rPr>
      <t xml:space="preserve"> =</t>
    </r>
  </si>
  <si>
    <t>i*</t>
  </si>
  <si>
    <t>Q*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</si>
</sst>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</font>
    <font>
      <sz val="8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Symbol"/>
      <family val="1"/>
      <charset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i/>
      <vertAlign val="subscript"/>
      <sz val="10"/>
      <name val="Times New Roman"/>
      <family val="1"/>
    </font>
    <font>
      <b/>
      <i/>
      <sz val="10"/>
      <name val="Symbol"/>
      <family val="1"/>
      <charset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8" fillId="2" borderId="0" xfId="0" applyFont="1" applyFill="1" applyProtection="1"/>
    <xf numFmtId="0" fontId="9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10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right"/>
    </xf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right"/>
    </xf>
    <xf numFmtId="0" fontId="9" fillId="2" borderId="2" xfId="0" applyFont="1" applyFill="1" applyBorder="1" applyProtection="1"/>
    <xf numFmtId="0" fontId="7" fillId="2" borderId="2" xfId="0" applyFont="1" applyFill="1" applyBorder="1" applyAlignment="1" applyProtection="1">
      <alignment horizontal="right"/>
    </xf>
    <xf numFmtId="0" fontId="8" fillId="2" borderId="0" xfId="0" applyFont="1" applyFill="1" applyAlignment="1" applyProtection="1">
      <alignment horizontal="center"/>
    </xf>
    <xf numFmtId="0" fontId="9" fillId="0" borderId="0" xfId="0" applyFont="1" applyProtection="1"/>
    <xf numFmtId="0" fontId="2" fillId="2" borderId="0" xfId="0" applyFont="1" applyFill="1" applyProtection="1"/>
    <xf numFmtId="2" fontId="8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2" fontId="8" fillId="2" borderId="0" xfId="0" applyNumberFormat="1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0" fontId="10" fillId="2" borderId="0" xfId="0" applyFont="1" applyFill="1" applyBorder="1" applyAlignment="1" applyProtection="1">
      <alignment horizontal="right" wrapText="1"/>
    </xf>
    <xf numFmtId="0" fontId="9" fillId="4" borderId="0" xfId="0" applyFont="1" applyFill="1" applyProtection="1"/>
    <xf numFmtId="0" fontId="3" fillId="4" borderId="0" xfId="0" applyFont="1" applyFill="1" applyProtection="1"/>
    <xf numFmtId="0" fontId="5" fillId="4" borderId="0" xfId="0" applyFont="1" applyFill="1" applyProtection="1"/>
    <xf numFmtId="2" fontId="13" fillId="2" borderId="0" xfId="0" applyNumberFormat="1" applyFont="1" applyFill="1" applyProtection="1"/>
    <xf numFmtId="0" fontId="8" fillId="4" borderId="0" xfId="0" applyFont="1" applyFill="1" applyBorder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Protection="1"/>
    <xf numFmtId="0" fontId="9" fillId="4" borderId="2" xfId="0" applyFont="1" applyFill="1" applyBorder="1" applyProtection="1"/>
    <xf numFmtId="0" fontId="8" fillId="2" borderId="2" xfId="0" applyFont="1" applyFill="1" applyBorder="1" applyAlignment="1" applyProtection="1">
      <alignment horizontal="right"/>
    </xf>
    <xf numFmtId="0" fontId="8" fillId="4" borderId="0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2" fontId="9" fillId="4" borderId="0" xfId="0" applyNumberFormat="1" applyFont="1" applyFill="1" applyBorder="1" applyAlignment="1" applyProtection="1"/>
    <xf numFmtId="1" fontId="9" fillId="4" borderId="0" xfId="0" applyNumberFormat="1" applyFont="1" applyFill="1" applyBorder="1" applyAlignment="1" applyProtection="1"/>
    <xf numFmtId="2" fontId="9" fillId="4" borderId="0" xfId="0" applyNumberFormat="1" applyFont="1" applyFill="1" applyBorder="1" applyProtection="1"/>
    <xf numFmtId="164" fontId="9" fillId="4" borderId="0" xfId="0" applyNumberFormat="1" applyFont="1" applyFill="1" applyBorder="1" applyAlignment="1" applyProtection="1"/>
    <xf numFmtId="0" fontId="9" fillId="4" borderId="0" xfId="0" applyFont="1" applyFill="1" applyBorder="1" applyAlignment="1" applyProtection="1"/>
    <xf numFmtId="164" fontId="8" fillId="4" borderId="0" xfId="0" applyNumberFormat="1" applyFont="1" applyFill="1" applyBorder="1" applyAlignment="1" applyProtection="1"/>
    <xf numFmtId="0" fontId="8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164" fontId="8" fillId="3" borderId="0" xfId="0" applyNumberFormat="1" applyFont="1" applyFill="1" applyAlignment="1" applyProtection="1">
      <alignment horizontal="center"/>
    </xf>
    <xf numFmtId="0" fontId="8" fillId="5" borderId="3" xfId="0" applyFont="1" applyFill="1" applyBorder="1" applyAlignment="1" applyProtection="1">
      <alignment horizontal="center"/>
    </xf>
    <xf numFmtId="1" fontId="8" fillId="5" borderId="2" xfId="0" applyNumberFormat="1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Federal Funds Market</a:t>
            </a:r>
          </a:p>
        </c:rich>
      </c:tx>
      <c:layout>
        <c:manualLayout>
          <c:xMode val="edge"/>
          <c:yMode val="edge"/>
          <c:x val="0.35186855165640735"/>
          <c:y val="3.0909570512032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7437514661425"/>
          <c:y val="0.17563739376770537"/>
          <c:w val="0.81615664820986755"/>
          <c:h val="0.64737817411377796"/>
        </c:manualLayout>
      </c:layout>
      <c:scatterChart>
        <c:scatterStyle val="lineMarker"/>
        <c:varyColors val="0"/>
        <c:ser>
          <c:idx val="3"/>
          <c:order val="0"/>
          <c:tx>
            <c:v>Q* new</c:v>
          </c:tx>
          <c:spPr>
            <a:ln w="12700">
              <a:solidFill>
                <a:srgbClr val="FF0000">
                  <a:alpha val="25000"/>
                </a:srgb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063359978720009E-2"/>
                  <c:y val="6.0077319463513648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'federal funds market'!$L$17:$L$18</c:f>
              <c:numCache>
                <c:formatCode>0</c:formatCode>
                <c:ptCount val="2"/>
                <c:pt idx="0">
                  <c:v>5000</c:v>
                </c:pt>
                <c:pt idx="1">
                  <c:v>5000</c:v>
                </c:pt>
              </c:numCache>
            </c:numRef>
          </c:xVal>
          <c:yVal>
            <c:numRef>
              <c:f>'federal funds market'!$K$17:$K$18</c:f>
              <c:numCache>
                <c:formatCode>General</c:formatCode>
                <c:ptCount val="2"/>
                <c:pt idx="0" formatCode="0.000">
                  <c:v>2.5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vert S new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'federal funds market'!$L$15:$L$16</c:f>
              <c:numCache>
                <c:formatCode>0</c:formatCode>
                <c:ptCount val="2"/>
                <c:pt idx="0">
                  <c:v>5000</c:v>
                </c:pt>
                <c:pt idx="1">
                  <c:v>5000</c:v>
                </c:pt>
              </c:numCache>
            </c:numRef>
          </c:xVal>
          <c:yVal>
            <c:numRef>
              <c:f>'federal funds market'!$K$15:$K$16</c:f>
              <c:numCache>
                <c:formatCode>0.00</c:formatCode>
                <c:ptCount val="2"/>
                <c:pt idx="0">
                  <c:v>3.5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v>hort S new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'federal funds market'!$L$13:$L$14</c:f>
              <c:numCache>
                <c:formatCode>0</c:formatCode>
                <c:ptCount val="2"/>
                <c:pt idx="0">
                  <c:v>12500</c:v>
                </c:pt>
                <c:pt idx="1">
                  <c:v>5000</c:v>
                </c:pt>
              </c:numCache>
            </c:numRef>
          </c:xVal>
          <c:yVal>
            <c:numRef>
              <c:f>'federal funds market'!$K$13:$K$14</c:f>
              <c:numCache>
                <c:formatCode>0.00</c:formatCode>
                <c:ptCount val="2"/>
                <c:pt idx="0">
                  <c:v>3.5</c:v>
                </c:pt>
                <c:pt idx="1">
                  <c:v>3.5</c:v>
                </c:pt>
              </c:numCache>
            </c:numRef>
          </c:yVal>
          <c:smooth val="0"/>
        </c:ser>
        <c:ser>
          <c:idx val="2"/>
          <c:order val="3"/>
          <c:tx>
            <c:v>demand new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'federal funds market'!$L$21:$L$22</c:f>
              <c:numCache>
                <c:formatCode>0</c:formatCode>
                <c:ptCount val="2"/>
                <c:pt idx="0">
                  <c:v>0</c:v>
                </c:pt>
                <c:pt idx="1">
                  <c:v>12500</c:v>
                </c:pt>
              </c:numCache>
            </c:numRef>
          </c:xVal>
          <c:yVal>
            <c:numRef>
              <c:f>'federal funds market'!$K$21:$K$22</c:f>
              <c:numCache>
                <c:formatCode>0.00</c:formatCode>
                <c:ptCount val="2"/>
                <c:pt idx="0">
                  <c:v>7.5</c:v>
                </c:pt>
                <c:pt idx="1">
                  <c:v>-5</c:v>
                </c:pt>
              </c:numCache>
            </c:numRef>
          </c:yVal>
          <c:smooth val="0"/>
        </c:ser>
        <c:ser>
          <c:idx val="4"/>
          <c:order val="4"/>
          <c:tx>
            <c:v>i* new</c:v>
          </c:tx>
          <c:spPr>
            <a:ln w="12700">
              <a:solidFill>
                <a:srgbClr val="FF0000">
                  <a:alpha val="25000"/>
                </a:srgbClr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tx1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5582894043809449E-2"/>
                  <c:y val="-3.2214527400942351E-3"/>
                </c:manualLayout>
              </c:layout>
              <c:numFmt formatCode="#,##0.00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'federal funds market'!$L$19:$L$20</c:f>
              <c:numCache>
                <c:formatCode>0</c:formatCode>
                <c:ptCount val="2"/>
                <c:pt idx="0">
                  <c:v>5000</c:v>
                </c:pt>
                <c:pt idx="1">
                  <c:v>0</c:v>
                </c:pt>
              </c:numCache>
            </c:numRef>
          </c:xVal>
          <c:yVal>
            <c:numRef>
              <c:f>'federal funds market'!$K$19:$K$20</c:f>
              <c:numCache>
                <c:formatCode>0.000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yVal>
          <c:smooth val="0"/>
        </c:ser>
        <c:ser>
          <c:idx val="8"/>
          <c:order val="5"/>
          <c:tx>
            <c:v>Q* old</c:v>
          </c:tx>
          <c:spPr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'federal funds market'!$J$17:$J$18</c:f>
              <c:numCache>
                <c:formatCode>0</c:formatCode>
                <c:ptCount val="2"/>
                <c:pt idx="0">
                  <c:v>5000</c:v>
                </c:pt>
                <c:pt idx="1">
                  <c:v>5000</c:v>
                </c:pt>
              </c:numCache>
            </c:numRef>
          </c:xVal>
          <c:yVal>
            <c:numRef>
              <c:f>'federal funds market'!$I$17:$I$18</c:f>
              <c:numCache>
                <c:formatCode>General</c:formatCode>
                <c:ptCount val="2"/>
                <c:pt idx="0" formatCode="0.000">
                  <c:v>2.5</c:v>
                </c:pt>
                <c:pt idx="1">
                  <c:v>0</c:v>
                </c:pt>
              </c:numCache>
            </c:numRef>
          </c:yVal>
          <c:smooth val="0"/>
        </c:ser>
        <c:ser>
          <c:idx val="12"/>
          <c:order val="6"/>
          <c:tx>
            <c:v>i* old</c:v>
          </c:tx>
          <c:spPr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circle"/>
              <c:size val="9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</c:dPt>
          <c:xVal>
            <c:numRef>
              <c:f>'federal funds market'!$J$19:$J$20</c:f>
              <c:numCache>
                <c:formatCode>General</c:formatCode>
                <c:ptCount val="2"/>
                <c:pt idx="0" formatCode="0">
                  <c:v>5000</c:v>
                </c:pt>
                <c:pt idx="1">
                  <c:v>0</c:v>
                </c:pt>
              </c:numCache>
            </c:numRef>
          </c:xVal>
          <c:yVal>
            <c:numRef>
              <c:f>'federal funds market'!$I$19:$I$20</c:f>
              <c:numCache>
                <c:formatCode>0.000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yVal>
          <c:smooth val="0"/>
        </c:ser>
        <c:ser>
          <c:idx val="16"/>
          <c:order val="7"/>
          <c:tx>
            <c:v>id new</c:v>
          </c:tx>
          <c:spPr>
            <a:ln w="12700">
              <a:solidFill>
                <a:srgbClr val="FF0000">
                  <a:alpha val="25000"/>
                </a:srgbClr>
              </a:solidFill>
            </a:ln>
          </c:spPr>
          <c:marker>
            <c:symbol val="none"/>
          </c:marker>
          <c:xVal>
            <c:numRef>
              <c:f>'federal funds market'!$L$11:$L$12</c:f>
              <c:numCache>
                <c:formatCode>0</c:formatCode>
                <c:ptCount val="2"/>
                <c:pt idx="0">
                  <c:v>0</c:v>
                </c:pt>
                <c:pt idx="1">
                  <c:v>5000</c:v>
                </c:pt>
              </c:numCache>
            </c:numRef>
          </c:xVal>
          <c:yVal>
            <c:numRef>
              <c:f>'federal funds market'!$K$11:$K$12</c:f>
              <c:numCache>
                <c:formatCode>0.00</c:formatCode>
                <c:ptCount val="2"/>
                <c:pt idx="0">
                  <c:v>3.5</c:v>
                </c:pt>
                <c:pt idx="1">
                  <c:v>3.5</c:v>
                </c:pt>
              </c:numCache>
            </c:numRef>
          </c:yVal>
          <c:smooth val="0"/>
        </c:ser>
        <c:ser>
          <c:idx val="13"/>
          <c:order val="8"/>
          <c:tx>
            <c:v>id old</c:v>
          </c:tx>
          <c:spPr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'federal funds market'!$J$11:$J$12</c:f>
              <c:numCache>
                <c:formatCode>0</c:formatCode>
                <c:ptCount val="2"/>
                <c:pt idx="0" formatCode="0.00">
                  <c:v>0</c:v>
                </c:pt>
                <c:pt idx="1">
                  <c:v>5000</c:v>
                </c:pt>
              </c:numCache>
            </c:numRef>
          </c:xVal>
          <c:yVal>
            <c:numRef>
              <c:f>'federal funds market'!$I$11:$I$12</c:f>
              <c:numCache>
                <c:formatCode>0.00</c:formatCode>
                <c:ptCount val="2"/>
                <c:pt idx="0">
                  <c:v>3.5</c:v>
                </c:pt>
                <c:pt idx="1">
                  <c:v>3.5</c:v>
                </c:pt>
              </c:numCache>
            </c:numRef>
          </c:yVal>
          <c:smooth val="0"/>
        </c:ser>
        <c:ser>
          <c:idx val="5"/>
          <c:order val="9"/>
          <c:tx>
            <c:v>vert S old</c:v>
          </c:tx>
          <c:spPr>
            <a:ln w="28575">
              <a:solidFill>
                <a:srgbClr val="000000"/>
              </a:solidFill>
              <a:prstDash val="solid"/>
              <a:headEnd type="none" w="med" len="med"/>
              <a:tailEnd type="none" w="med" len="med"/>
            </a:ln>
          </c:spPr>
          <c:marker>
            <c:symbol val="circle"/>
            <c:size val="8"/>
            <c:spPr>
              <a:solidFill>
                <a:schemeClr val="tx1"/>
              </a:solidFill>
              <a:ln w="28575">
                <a:solidFill>
                  <a:schemeClr val="tx1"/>
                </a:solidFill>
                <a:prstDash val="solid"/>
                <a:headEnd type="none" w="med" len="med"/>
                <a:tailEnd type="none" w="med" len="med"/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1"/>
            <c:marker>
              <c:symbol val="none"/>
            </c:marker>
            <c:bubble3D val="0"/>
          </c:dPt>
          <c:xVal>
            <c:numRef>
              <c:f>'federal funds market'!$J$15:$J$16</c:f>
              <c:numCache>
                <c:formatCode>0</c:formatCode>
                <c:ptCount val="2"/>
                <c:pt idx="0">
                  <c:v>5000</c:v>
                </c:pt>
                <c:pt idx="1">
                  <c:v>5000</c:v>
                </c:pt>
              </c:numCache>
            </c:numRef>
          </c:xVal>
          <c:yVal>
            <c:numRef>
              <c:f>'federal funds market'!$I$15:$I$16</c:f>
              <c:numCache>
                <c:formatCode>0.00</c:formatCode>
                <c:ptCount val="2"/>
                <c:pt idx="0">
                  <c:v>3.5</c:v>
                </c:pt>
                <c:pt idx="1">
                  <c:v>0</c:v>
                </c:pt>
              </c:numCache>
            </c:numRef>
          </c:yVal>
          <c:smooth val="0"/>
        </c:ser>
        <c:ser>
          <c:idx val="14"/>
          <c:order val="10"/>
          <c:tx>
            <c:v>horiz S old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38100">
                <a:solidFill>
                  <a:srgbClr val="000000"/>
                </a:solidFill>
                <a:prstDash val="solid"/>
              </a:ln>
            </c:spPr>
          </c:dPt>
          <c:xVal>
            <c:numRef>
              <c:f>'federal funds market'!$J$13:$J$14</c:f>
              <c:numCache>
                <c:formatCode>0</c:formatCode>
                <c:ptCount val="2"/>
                <c:pt idx="0">
                  <c:v>12500</c:v>
                </c:pt>
                <c:pt idx="1">
                  <c:v>5000</c:v>
                </c:pt>
              </c:numCache>
            </c:numRef>
          </c:xVal>
          <c:yVal>
            <c:numRef>
              <c:f>'federal funds market'!$I$13:$I$14</c:f>
              <c:numCache>
                <c:formatCode>0.00</c:formatCode>
                <c:ptCount val="2"/>
                <c:pt idx="0">
                  <c:v>3.5</c:v>
                </c:pt>
                <c:pt idx="1">
                  <c:v>3.5</c:v>
                </c:pt>
              </c:numCache>
            </c:numRef>
          </c:yVal>
          <c:smooth val="0"/>
        </c:ser>
        <c:ser>
          <c:idx val="15"/>
          <c:order val="11"/>
          <c:tx>
            <c:v>demand old</c:v>
          </c:tx>
          <c:spPr>
            <a:ln w="38100"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'federal funds market'!$J$21:$J$22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12500</c:v>
                </c:pt>
              </c:numCache>
            </c:numRef>
          </c:xVal>
          <c:yVal>
            <c:numRef>
              <c:f>'federal funds market'!$I$21:$I$22</c:f>
              <c:numCache>
                <c:formatCode>0.00</c:formatCode>
                <c:ptCount val="2"/>
                <c:pt idx="0">
                  <c:v>7.5</c:v>
                </c:pt>
                <c:pt idx="1">
                  <c:v>-5</c:v>
                </c:pt>
              </c:numCache>
            </c:numRef>
          </c:yVal>
          <c:smooth val="0"/>
        </c:ser>
        <c:ser>
          <c:idx val="7"/>
          <c:order val="12"/>
          <c:tx>
            <c:v>ior new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'federal funds market'!$L$23:$L$24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'federal funds market'!$K$23:$K$24</c:f>
              <c:numCache>
                <c:formatCode>0.00</c:formatCode>
                <c:ptCount val="2"/>
                <c:pt idx="0">
                  <c:v>-10</c:v>
                </c:pt>
                <c:pt idx="1">
                  <c:v>-10</c:v>
                </c:pt>
              </c:numCache>
            </c:numRef>
          </c:yVal>
          <c:smooth val="0"/>
        </c:ser>
        <c:ser>
          <c:idx val="6"/>
          <c:order val="13"/>
          <c:tx>
            <c:v>ior old</c:v>
          </c:tx>
          <c:spPr>
            <a:ln w="381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'federal funds market'!$J$23:$J$24</c:f>
              <c:numCache>
                <c:formatCode>0</c:formatCode>
                <c:ptCount val="2"/>
                <c:pt idx="0">
                  <c:v>7500</c:v>
                </c:pt>
                <c:pt idx="1">
                  <c:v>12500</c:v>
                </c:pt>
              </c:numCache>
            </c:numRef>
          </c:xVal>
          <c:yVal>
            <c:numRef>
              <c:f>'federal funds market'!$I$23:$I$24</c:f>
              <c:numCache>
                <c:formatCode>0.00</c:formatCode>
                <c:ptCount val="2"/>
                <c:pt idx="0">
                  <c:v>-10</c:v>
                </c:pt>
                <c:pt idx="1">
                  <c:v>-10</c:v>
                </c:pt>
              </c:numCache>
            </c:numRef>
          </c:yVal>
          <c:smooth val="0"/>
        </c:ser>
        <c:ser>
          <c:idx val="9"/>
          <c:order val="14"/>
          <c:spPr>
            <a:ln>
              <a:noFill/>
            </a:ln>
          </c:spPr>
          <c:marker>
            <c:symbol val="none"/>
          </c:marker>
          <c:xVal>
            <c:numRef>
              <c:f>'federal funds market'!$J$26:$J$27</c:f>
              <c:numCache>
                <c:formatCode>0.00</c:formatCode>
                <c:ptCount val="2"/>
              </c:numCache>
            </c:numRef>
          </c:xVal>
          <c:yVal>
            <c:numRef>
              <c:f>'federal funds market'!$I$26:$I$27</c:f>
              <c:numCache>
                <c:formatCode>0.00</c:formatCode>
                <c:ptCount val="2"/>
              </c:numCache>
            </c:numRef>
          </c:yVal>
          <c:smooth val="0"/>
        </c:ser>
        <c:ser>
          <c:idx val="10"/>
          <c:order val="15"/>
          <c:marker>
            <c:symbol val="none"/>
          </c:marker>
          <c:xVal>
            <c:numRef>
              <c:f>'federal funds market'!$J$25:$J$26</c:f>
              <c:numCache>
                <c:formatCode>General</c:formatCode>
                <c:ptCount val="2"/>
              </c:numCache>
            </c:numRef>
          </c:xVal>
          <c:yVal>
            <c:numRef>
              <c:f>'federal funds market'!$I$25:$I$26</c:f>
              <c:numCache>
                <c:formatCode>General</c:formatCode>
                <c:ptCount val="2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559808"/>
        <c:axId val="327220416"/>
      </c:scatterChart>
      <c:valAx>
        <c:axId val="32855980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 of reserves</a:t>
                </a:r>
              </a:p>
            </c:rich>
          </c:tx>
          <c:layout>
            <c:manualLayout>
              <c:xMode val="edge"/>
              <c:yMode val="edge"/>
              <c:x val="0.42892774766790515"/>
              <c:y val="0.926345695337701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7220416"/>
        <c:crosses val="autoZero"/>
        <c:crossBetween val="midCat"/>
      </c:valAx>
      <c:valAx>
        <c:axId val="3272204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interest rate</a:t>
                </a:r>
              </a:p>
            </c:rich>
          </c:tx>
          <c:layout>
            <c:manualLayout>
              <c:xMode val="edge"/>
              <c:yMode val="edge"/>
              <c:x val="1.2468895933462863E-2"/>
              <c:y val="0.413597536949102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855980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99018</xdr:colOff>
      <xdr:row>8</xdr:row>
      <xdr:rowOff>115372</xdr:rowOff>
    </xdr:from>
    <xdr:to>
      <xdr:col>12</xdr:col>
      <xdr:colOff>174890</xdr:colOff>
      <xdr:row>32</xdr:row>
      <xdr:rowOff>57979</xdr:rowOff>
    </xdr:to>
    <xdr:graphicFrame macro="">
      <xdr:nvGraphicFramePr>
        <xdr:cNvPr id="297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zoomScale="115" zoomScaleNormal="115" workbookViewId="0">
      <selection activeCell="P17" sqref="P17"/>
    </sheetView>
  </sheetViews>
  <sheetFormatPr defaultRowHeight="12.75" x14ac:dyDescent="0.2"/>
  <cols>
    <col min="1" max="1" width="3.5703125" style="15" customWidth="1"/>
    <col min="2" max="11" width="7.7109375" style="15" customWidth="1"/>
    <col min="12" max="12" width="7.7109375" style="20" customWidth="1"/>
    <col min="13" max="13" width="8.7109375" style="21" customWidth="1"/>
    <col min="14" max="15" width="8.7109375" style="22" customWidth="1"/>
    <col min="16" max="16" width="9.140625" style="25"/>
    <col min="17" max="16384" width="9.140625" style="26"/>
  </cols>
  <sheetData>
    <row r="1" spans="1:16" ht="13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</row>
    <row r="2" spans="1:16" ht="13.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</row>
    <row r="3" spans="1:16" ht="13.5" customHeight="1" x14ac:dyDescent="0.25">
      <c r="A3" s="1"/>
      <c r="B3" s="5" t="s">
        <v>4</v>
      </c>
      <c r="C3" s="41">
        <v>5000</v>
      </c>
      <c r="D3" s="6" t="s">
        <v>3</v>
      </c>
      <c r="E3" s="7" t="s">
        <v>10</v>
      </c>
      <c r="F3" s="41">
        <v>10</v>
      </c>
      <c r="G3" s="6" t="s">
        <v>16</v>
      </c>
      <c r="H3" s="23" t="s">
        <v>12</v>
      </c>
      <c r="I3" s="42">
        <v>2.5</v>
      </c>
      <c r="J3" s="6"/>
      <c r="K3" s="47"/>
      <c r="L3" s="47"/>
      <c r="M3" s="4"/>
      <c r="N3" s="4"/>
      <c r="O3" s="4"/>
    </row>
    <row r="4" spans="1:16" ht="13.5" customHeight="1" x14ac:dyDescent="0.25">
      <c r="A4" s="1"/>
      <c r="B4" s="5" t="s">
        <v>5</v>
      </c>
      <c r="C4" s="41">
        <v>0</v>
      </c>
      <c r="D4" s="6" t="s">
        <v>3</v>
      </c>
      <c r="E4" s="5" t="s">
        <v>2</v>
      </c>
      <c r="F4" s="41">
        <v>50</v>
      </c>
      <c r="G4" s="6" t="s">
        <v>11</v>
      </c>
      <c r="H4" s="5"/>
      <c r="J4" s="6"/>
      <c r="K4" s="4"/>
      <c r="L4" s="4"/>
      <c r="M4" s="4"/>
      <c r="N4" s="4"/>
      <c r="O4" s="4"/>
    </row>
    <row r="5" spans="1:16" ht="13.5" customHeight="1" x14ac:dyDescent="0.25">
      <c r="A5" s="1"/>
      <c r="B5" s="5" t="s">
        <v>6</v>
      </c>
      <c r="C5" s="41">
        <v>3.5</v>
      </c>
      <c r="D5" s="6" t="s">
        <v>1</v>
      </c>
      <c r="E5" s="8" t="s">
        <v>9</v>
      </c>
      <c r="F5" s="43">
        <v>1E-3</v>
      </c>
      <c r="G5" s="2"/>
      <c r="H5" s="2"/>
      <c r="I5" s="2"/>
      <c r="J5" s="2"/>
      <c r="K5" s="24"/>
      <c r="L5" s="24"/>
      <c r="M5" s="4"/>
      <c r="N5" s="25"/>
      <c r="O5" s="26"/>
    </row>
    <row r="6" spans="1:16" ht="13.5" customHeight="1" thickBot="1" x14ac:dyDescent="0.25">
      <c r="A6" s="1"/>
      <c r="B6" s="9"/>
      <c r="C6" s="10"/>
      <c r="D6" s="6"/>
      <c r="E6" s="2"/>
      <c r="F6" s="2"/>
      <c r="G6" s="2"/>
      <c r="H6" s="2"/>
      <c r="I6" s="2"/>
      <c r="J6" s="2"/>
      <c r="K6" s="2"/>
      <c r="L6" s="3"/>
      <c r="M6" s="4"/>
      <c r="N6" s="25"/>
      <c r="O6" s="26"/>
    </row>
    <row r="7" spans="1:16" ht="13.5" customHeight="1" x14ac:dyDescent="0.2">
      <c r="A7" s="2"/>
      <c r="B7" s="48" t="s">
        <v>8</v>
      </c>
      <c r="C7" s="49"/>
      <c r="D7" s="49"/>
      <c r="E7" s="49"/>
      <c r="F7" s="49"/>
      <c r="G7" s="49"/>
      <c r="H7" s="49"/>
      <c r="I7" s="49"/>
      <c r="J7" s="49"/>
      <c r="K7" s="49"/>
      <c r="L7" s="50"/>
      <c r="M7" s="4"/>
      <c r="N7" s="25"/>
      <c r="O7" s="26"/>
    </row>
    <row r="8" spans="1:16" ht="13.5" customHeight="1" thickBot="1" x14ac:dyDescent="0.3">
      <c r="A8" s="2"/>
      <c r="B8" s="11" t="s">
        <v>7</v>
      </c>
      <c r="C8" s="46">
        <v>0</v>
      </c>
      <c r="D8" s="12"/>
      <c r="E8" s="32" t="s">
        <v>20</v>
      </c>
      <c r="F8" s="46">
        <v>3.5</v>
      </c>
      <c r="G8" s="12"/>
      <c r="H8" s="13" t="s">
        <v>21</v>
      </c>
      <c r="I8" s="45">
        <v>10</v>
      </c>
      <c r="J8" s="31"/>
      <c r="K8" s="32" t="s">
        <v>19</v>
      </c>
      <c r="L8" s="44">
        <v>0</v>
      </c>
      <c r="M8" s="4"/>
      <c r="N8" s="25"/>
      <c r="O8" s="26"/>
    </row>
    <row r="9" spans="1:16" ht="13.5" customHeight="1" x14ac:dyDescent="0.2">
      <c r="A9" s="2"/>
      <c r="B9" s="8"/>
      <c r="C9" s="14"/>
      <c r="D9" s="2"/>
      <c r="E9" s="8"/>
      <c r="F9" s="24"/>
      <c r="G9" s="24"/>
      <c r="H9" s="24"/>
      <c r="I9" s="24"/>
      <c r="J9" s="24"/>
      <c r="K9" s="28"/>
      <c r="L9" s="29"/>
      <c r="M9" s="4"/>
      <c r="N9" s="26"/>
      <c r="O9" s="26"/>
      <c r="P9" s="26"/>
    </row>
    <row r="10" spans="1:16" ht="13.5" customHeight="1" x14ac:dyDescent="0.2">
      <c r="A10" s="2"/>
      <c r="B10" s="18"/>
      <c r="C10" s="19"/>
      <c r="D10" s="18"/>
      <c r="E10" s="6"/>
      <c r="F10" s="30"/>
      <c r="G10" s="30"/>
      <c r="H10" s="30"/>
      <c r="I10" s="33"/>
      <c r="J10" s="33"/>
      <c r="K10" s="33"/>
      <c r="L10" s="33"/>
      <c r="M10" s="34"/>
      <c r="N10" s="4"/>
      <c r="O10" s="4"/>
    </row>
    <row r="11" spans="1:16" ht="13.5" customHeight="1" x14ac:dyDescent="0.2">
      <c r="A11" s="2"/>
      <c r="B11" s="18"/>
      <c r="C11" s="19"/>
      <c r="D11" s="18"/>
      <c r="E11" s="6"/>
      <c r="F11" s="2"/>
      <c r="G11" s="6"/>
      <c r="H11" s="30" t="s">
        <v>15</v>
      </c>
      <c r="I11" s="35">
        <f>C5</f>
        <v>3.5</v>
      </c>
      <c r="J11" s="35">
        <v>0</v>
      </c>
      <c r="K11" s="35">
        <f>F8</f>
        <v>3.5</v>
      </c>
      <c r="L11" s="36">
        <v>0</v>
      </c>
      <c r="M11" s="6"/>
      <c r="N11" s="4"/>
      <c r="O11" s="4"/>
    </row>
    <row r="12" spans="1:16" ht="13.5" customHeight="1" x14ac:dyDescent="0.2">
      <c r="A12" s="2"/>
      <c r="B12" s="18"/>
      <c r="C12" s="19"/>
      <c r="D12" s="18"/>
      <c r="E12" s="6"/>
      <c r="F12" s="2"/>
      <c r="G12" s="6"/>
      <c r="H12" s="30"/>
      <c r="I12" s="35">
        <f>I11</f>
        <v>3.5</v>
      </c>
      <c r="J12" s="36">
        <f>C3+C4</f>
        <v>5000</v>
      </c>
      <c r="K12" s="35">
        <f>K11</f>
        <v>3.5</v>
      </c>
      <c r="L12" s="36">
        <f>C3+C4+C8</f>
        <v>5000</v>
      </c>
      <c r="M12" s="6"/>
      <c r="N12" s="4"/>
      <c r="O12" s="4"/>
    </row>
    <row r="13" spans="1:16" ht="13.5" customHeight="1" x14ac:dyDescent="0.2">
      <c r="A13" s="2"/>
      <c r="B13" s="18"/>
      <c r="C13" s="19"/>
      <c r="D13" s="18"/>
      <c r="E13" s="6"/>
      <c r="F13" s="2"/>
      <c r="G13" s="6"/>
      <c r="H13" s="37" t="s">
        <v>14</v>
      </c>
      <c r="I13" s="35">
        <f>I12</f>
        <v>3.5</v>
      </c>
      <c r="J13" s="36">
        <f>C3*2.5</f>
        <v>12500</v>
      </c>
      <c r="K13" s="35">
        <f>K12</f>
        <v>3.5</v>
      </c>
      <c r="L13" s="36">
        <f>C3*2.5</f>
        <v>12500</v>
      </c>
      <c r="M13" s="6"/>
      <c r="N13" s="4"/>
      <c r="O13" s="4"/>
    </row>
    <row r="14" spans="1:16" ht="13.5" customHeight="1" x14ac:dyDescent="0.2">
      <c r="A14" s="2"/>
      <c r="B14" s="18"/>
      <c r="C14" s="19"/>
      <c r="D14" s="18"/>
      <c r="E14" s="6"/>
      <c r="F14" s="2"/>
      <c r="G14" s="6"/>
      <c r="H14" s="37"/>
      <c r="I14" s="35">
        <f>I13</f>
        <v>3.5</v>
      </c>
      <c r="J14" s="36">
        <f>J12</f>
        <v>5000</v>
      </c>
      <c r="K14" s="35">
        <f>K13</f>
        <v>3.5</v>
      </c>
      <c r="L14" s="36">
        <f>L12</f>
        <v>5000</v>
      </c>
      <c r="M14" s="6"/>
      <c r="N14" s="4"/>
      <c r="O14" s="4"/>
    </row>
    <row r="15" spans="1:16" ht="13.5" customHeight="1" x14ac:dyDescent="0.2">
      <c r="A15" s="2"/>
      <c r="B15" s="18"/>
      <c r="C15" s="19"/>
      <c r="D15" s="18"/>
      <c r="E15" s="6"/>
      <c r="F15" s="2"/>
      <c r="G15" s="6"/>
      <c r="H15" s="37"/>
      <c r="I15" s="35">
        <f>I14</f>
        <v>3.5</v>
      </c>
      <c r="J15" s="36">
        <f>J14</f>
        <v>5000</v>
      </c>
      <c r="K15" s="35">
        <f>K14</f>
        <v>3.5</v>
      </c>
      <c r="L15" s="36">
        <f>L14</f>
        <v>5000</v>
      </c>
      <c r="M15" s="6"/>
      <c r="N15" s="4"/>
      <c r="O15" s="4"/>
    </row>
    <row r="16" spans="1:16" ht="13.5" customHeight="1" x14ac:dyDescent="0.2">
      <c r="A16" s="2"/>
      <c r="B16" s="18"/>
      <c r="C16" s="19"/>
      <c r="D16" s="18"/>
      <c r="E16" s="6"/>
      <c r="F16" s="2"/>
      <c r="G16" s="6"/>
      <c r="H16" s="37" t="s">
        <v>13</v>
      </c>
      <c r="I16" s="35">
        <f>K16</f>
        <v>0</v>
      </c>
      <c r="J16" s="36">
        <f>J15</f>
        <v>5000</v>
      </c>
      <c r="K16" s="35">
        <f>IF(IF(L8=0,K$21-$F$5*(C4+C3+C8),L8)&lt;0,-10,0)</f>
        <v>0</v>
      </c>
      <c r="L16" s="36">
        <f>L15</f>
        <v>5000</v>
      </c>
      <c r="M16" s="6"/>
      <c r="N16" s="4"/>
      <c r="O16" s="4"/>
    </row>
    <row r="17" spans="1:15" ht="13.5" customHeight="1" x14ac:dyDescent="0.2">
      <c r="A17" s="2"/>
      <c r="B17" s="18"/>
      <c r="C17" s="19"/>
      <c r="D17" s="18"/>
      <c r="E17" s="6"/>
      <c r="F17" s="2"/>
      <c r="G17" s="6"/>
      <c r="H17" s="30" t="s">
        <v>23</v>
      </c>
      <c r="I17" s="38">
        <f>IF(I$21-$F$5*(C4+C3)&lt;C5,I$21-$F$5*(C4+C3),C5)</f>
        <v>2.5</v>
      </c>
      <c r="J17" s="36">
        <f>IF((I21-C5)/F5&gt;J12,(I21-C5)/F5,J12)</f>
        <v>5000</v>
      </c>
      <c r="K17" s="38">
        <f>K19</f>
        <v>2.5</v>
      </c>
      <c r="L17" s="36">
        <f>IF(IF(L8=0,K$21-$F$5*(C4+C3+C8),L8)&gt;F8,(F4*I8/100+I3-K17)/F5,IF((K21-C5-F8)/F5&gt;L12,(K21-C5-F8)/F5,L12))</f>
        <v>5000</v>
      </c>
      <c r="M17" s="6"/>
      <c r="N17" s="4"/>
      <c r="O17" s="4"/>
    </row>
    <row r="18" spans="1:15" ht="13.5" customHeight="1" x14ac:dyDescent="0.2">
      <c r="A18" s="2"/>
      <c r="B18" s="18"/>
      <c r="C18" s="19"/>
      <c r="D18" s="18"/>
      <c r="E18" s="6"/>
      <c r="F18" s="2"/>
      <c r="G18" s="6"/>
      <c r="H18" s="30"/>
      <c r="I18" s="39">
        <v>0</v>
      </c>
      <c r="J18" s="36">
        <f>J17</f>
        <v>5000</v>
      </c>
      <c r="K18" s="39">
        <v>0</v>
      </c>
      <c r="L18" s="36">
        <f>L17</f>
        <v>5000</v>
      </c>
      <c r="M18" s="6"/>
      <c r="N18" s="4"/>
      <c r="O18" s="4"/>
    </row>
    <row r="19" spans="1:15" ht="13.5" customHeight="1" x14ac:dyDescent="0.2">
      <c r="A19" s="2"/>
      <c r="B19" s="18"/>
      <c r="C19" s="19"/>
      <c r="D19" s="18"/>
      <c r="E19" s="6"/>
      <c r="F19" s="2"/>
      <c r="G19" s="6"/>
      <c r="H19" s="30" t="s">
        <v>22</v>
      </c>
      <c r="I19" s="38">
        <f>I17</f>
        <v>2.5</v>
      </c>
      <c r="J19" s="36">
        <f>J18</f>
        <v>5000</v>
      </c>
      <c r="K19" s="40">
        <f>IF(L8&gt;0,1,0)*IF(K$21-$F$5*(C4+C3+C8)&gt;F8,F8,IF(L8=0,K$21-$F$5*(C4+C3+C8),L8))+IF(L8=0,1,0)*IF(I8/100*F4+I3-F5*(C3+C4+C8)&gt;F8,F8,I8/100*F4+I3-F5*(C3+C4+C8))</f>
        <v>2.5</v>
      </c>
      <c r="L19" s="36">
        <f>L18</f>
        <v>5000</v>
      </c>
      <c r="M19" s="17"/>
      <c r="N19" s="4"/>
      <c r="O19" s="4"/>
    </row>
    <row r="20" spans="1:15" ht="13.5" customHeight="1" x14ac:dyDescent="0.2">
      <c r="A20" s="2"/>
      <c r="B20" s="18"/>
      <c r="C20" s="19"/>
      <c r="D20" s="18"/>
      <c r="E20" s="6"/>
      <c r="F20" s="2"/>
      <c r="G20" s="6"/>
      <c r="H20" s="30"/>
      <c r="I20" s="38">
        <f>I19</f>
        <v>2.5</v>
      </c>
      <c r="J20" s="39">
        <v>0</v>
      </c>
      <c r="K20" s="38">
        <f>K19</f>
        <v>2.5</v>
      </c>
      <c r="L20" s="36">
        <v>0</v>
      </c>
      <c r="M20" s="6"/>
      <c r="N20" s="4"/>
      <c r="O20" s="4"/>
    </row>
    <row r="21" spans="1:15" ht="13.5" customHeight="1" x14ac:dyDescent="0.2">
      <c r="A21" s="2"/>
      <c r="B21" s="18"/>
      <c r="C21" s="19"/>
      <c r="D21" s="18"/>
      <c r="E21" s="17"/>
      <c r="F21" s="2"/>
      <c r="G21" s="6"/>
      <c r="H21" s="30" t="s">
        <v>18</v>
      </c>
      <c r="I21" s="35">
        <f>F4*(F3)/100+I3</f>
        <v>7.5</v>
      </c>
      <c r="J21" s="39">
        <v>0</v>
      </c>
      <c r="K21" s="35">
        <f>I21</f>
        <v>7.5</v>
      </c>
      <c r="L21" s="36">
        <f>((F4*I8/100+I3)-K21)/F5</f>
        <v>0</v>
      </c>
      <c r="M21" s="6"/>
      <c r="N21" s="4"/>
      <c r="O21" s="4"/>
    </row>
    <row r="22" spans="1:15" ht="13.5" customHeight="1" x14ac:dyDescent="0.2">
      <c r="A22" s="2"/>
      <c r="B22" s="18"/>
      <c r="C22" s="19"/>
      <c r="D22" s="18"/>
      <c r="E22" s="17"/>
      <c r="F22" s="2"/>
      <c r="G22" s="6"/>
      <c r="H22" s="30"/>
      <c r="I22" s="35">
        <f>IF(L8=0,I$21-$F$5*J22,L8)</f>
        <v>-5</v>
      </c>
      <c r="J22" s="36">
        <f>IF(L8=0,C3*2.5,J23)</f>
        <v>12500</v>
      </c>
      <c r="K22" s="35">
        <f>IF(L8=0,F4*I8/100+I3-$F$5*L22,L8)</f>
        <v>-5</v>
      </c>
      <c r="L22" s="36">
        <f>IF(L8=0,J22,(F4*I8/100+I3-K22)/F5)</f>
        <v>12500</v>
      </c>
      <c r="M22" s="6"/>
      <c r="N22" s="4"/>
      <c r="O22" s="4"/>
    </row>
    <row r="23" spans="1:15" ht="13.5" customHeight="1" x14ac:dyDescent="0.2">
      <c r="A23" s="2"/>
      <c r="B23" s="18"/>
      <c r="C23" s="19"/>
      <c r="D23" s="18"/>
      <c r="E23" s="17"/>
      <c r="F23" s="2"/>
      <c r="G23" s="6"/>
      <c r="H23" s="37" t="s">
        <v>17</v>
      </c>
      <c r="I23" s="35">
        <f>IF(L8=0,-10,L8)</f>
        <v>-10</v>
      </c>
      <c r="J23" s="36">
        <f xml:space="preserve"> ((F4*F3/100+I3)-L8)/F5</f>
        <v>7500</v>
      </c>
      <c r="K23" s="35">
        <f>IF(L8=0,-10,L8)</f>
        <v>-10</v>
      </c>
      <c r="L23" s="36">
        <f>IF(K23=-10,0,((F4*I8/100+I3)-L8)/F5)</f>
        <v>0</v>
      </c>
      <c r="M23" s="6"/>
      <c r="N23" s="4"/>
      <c r="O23" s="4"/>
    </row>
    <row r="24" spans="1:15" ht="13.5" customHeight="1" x14ac:dyDescent="0.2">
      <c r="A24" s="2"/>
      <c r="B24" s="18"/>
      <c r="C24" s="19"/>
      <c r="D24" s="18"/>
      <c r="E24" s="17"/>
      <c r="F24" s="2"/>
      <c r="G24" s="6"/>
      <c r="H24" s="37"/>
      <c r="I24" s="35">
        <f>I23</f>
        <v>-10</v>
      </c>
      <c r="J24" s="36">
        <f>C3*2.5</f>
        <v>12500</v>
      </c>
      <c r="K24" s="35">
        <f>K23</f>
        <v>-10</v>
      </c>
      <c r="L24" s="36">
        <f>IF(K23=-10,0,C3*2.5)</f>
        <v>0</v>
      </c>
      <c r="M24" s="6"/>
      <c r="N24" s="4"/>
      <c r="O24" s="4"/>
    </row>
    <row r="25" spans="1:15" ht="13.5" customHeight="1" x14ac:dyDescent="0.2">
      <c r="A25" s="2"/>
      <c r="B25" s="18"/>
      <c r="C25" s="19"/>
      <c r="D25" s="18"/>
      <c r="E25" s="17"/>
      <c r="F25" s="17"/>
      <c r="G25" s="17"/>
      <c r="H25" s="17"/>
      <c r="I25" s="6"/>
      <c r="J25" s="6"/>
      <c r="K25" s="6"/>
      <c r="L25" s="10"/>
      <c r="M25" s="6"/>
      <c r="N25" s="4"/>
      <c r="O25" s="4"/>
    </row>
    <row r="26" spans="1:15" ht="13.5" customHeight="1" x14ac:dyDescent="0.2">
      <c r="A26" s="2"/>
      <c r="B26" s="18"/>
      <c r="C26" s="19"/>
      <c r="D26" s="18"/>
      <c r="E26" s="17"/>
      <c r="F26" s="17"/>
      <c r="G26" s="17"/>
      <c r="H26" s="17"/>
      <c r="I26" s="2"/>
      <c r="J26" s="2"/>
      <c r="K26" s="17"/>
      <c r="L26" s="14"/>
      <c r="M26" s="2"/>
      <c r="N26" s="4"/>
      <c r="O26" s="4"/>
    </row>
    <row r="27" spans="1:15" ht="13.5" customHeight="1" x14ac:dyDescent="0.2">
      <c r="A27" s="2"/>
      <c r="B27" s="18"/>
      <c r="C27" s="19"/>
      <c r="D27" s="18"/>
      <c r="E27" s="17"/>
      <c r="F27" s="17"/>
      <c r="G27" s="17"/>
      <c r="H27" s="17"/>
      <c r="I27" s="17"/>
      <c r="J27" s="17"/>
      <c r="K27" s="17"/>
      <c r="L27" s="3"/>
      <c r="M27" s="16"/>
      <c r="N27" s="4"/>
      <c r="O27" s="4"/>
    </row>
    <row r="28" spans="1:15" ht="13.5" customHeight="1" x14ac:dyDescent="0.2">
      <c r="A28" s="2"/>
      <c r="B28" s="18"/>
      <c r="C28" s="19"/>
      <c r="D28" s="18"/>
      <c r="E28" s="17"/>
      <c r="F28" s="17"/>
      <c r="G28" s="17"/>
      <c r="H28" s="17"/>
      <c r="I28" s="17"/>
      <c r="J28" s="17"/>
      <c r="K28" s="17"/>
      <c r="L28" s="3"/>
      <c r="M28" s="16"/>
      <c r="N28" s="27"/>
      <c r="O28" s="4"/>
    </row>
    <row r="29" spans="1:15" ht="13.5" customHeight="1" x14ac:dyDescent="0.2">
      <c r="A29" s="2"/>
      <c r="B29" s="18"/>
      <c r="C29" s="19"/>
      <c r="D29" s="18"/>
      <c r="E29" s="17"/>
      <c r="F29" s="17"/>
      <c r="G29" s="17"/>
      <c r="H29" s="17"/>
      <c r="I29" s="17"/>
      <c r="J29" s="17"/>
      <c r="K29" s="17"/>
      <c r="L29" s="3"/>
      <c r="M29" s="16"/>
      <c r="N29" s="4"/>
      <c r="O29" s="4"/>
    </row>
    <row r="30" spans="1:15" ht="13.5" customHeight="1" x14ac:dyDescent="0.2">
      <c r="A30" s="2"/>
      <c r="B30" s="18"/>
      <c r="C30" s="19"/>
      <c r="D30" s="18"/>
      <c r="E30" s="17"/>
      <c r="F30" s="17"/>
      <c r="G30" s="17"/>
      <c r="H30" s="17"/>
      <c r="I30" s="26"/>
      <c r="J30" s="17"/>
      <c r="K30" s="17"/>
      <c r="L30" s="3"/>
      <c r="M30" s="16"/>
      <c r="N30" s="4"/>
      <c r="O30" s="4"/>
    </row>
    <row r="31" spans="1:15" ht="13.5" customHeight="1" x14ac:dyDescent="0.2">
      <c r="A31" s="2"/>
      <c r="B31" s="18"/>
      <c r="C31" s="19"/>
      <c r="D31" s="18"/>
      <c r="E31" s="17"/>
      <c r="F31" s="17"/>
      <c r="G31" s="17"/>
      <c r="H31" s="17"/>
      <c r="I31" s="17"/>
      <c r="J31" s="17"/>
      <c r="K31" s="17"/>
      <c r="L31" s="3"/>
      <c r="M31" s="16"/>
      <c r="N31" s="4"/>
      <c r="O31" s="4"/>
    </row>
    <row r="32" spans="1:15" ht="13.5" customHeight="1" x14ac:dyDescent="0.2">
      <c r="A32" s="2"/>
      <c r="B32" s="18"/>
      <c r="C32" s="19"/>
      <c r="D32" s="18"/>
      <c r="E32" s="17"/>
      <c r="F32" s="17"/>
      <c r="G32" s="17"/>
      <c r="H32" s="17"/>
      <c r="I32" s="17"/>
      <c r="J32" s="17"/>
      <c r="K32" s="17"/>
      <c r="L32" s="3"/>
      <c r="M32" s="16"/>
      <c r="N32" s="4"/>
      <c r="O32" s="4"/>
    </row>
    <row r="33" spans="1:15" ht="13.5" customHeight="1" x14ac:dyDescent="0.2">
      <c r="A33" s="2"/>
      <c r="B33" s="18"/>
      <c r="C33" s="19"/>
      <c r="D33" s="18"/>
      <c r="E33" s="17"/>
      <c r="F33" s="17"/>
      <c r="G33" s="17"/>
      <c r="H33" s="17"/>
      <c r="I33" s="17"/>
      <c r="J33" s="17"/>
      <c r="K33" s="17"/>
      <c r="L33" s="3"/>
      <c r="M33" s="16"/>
      <c r="N33" s="4"/>
      <c r="O33" s="4"/>
    </row>
    <row r="34" spans="1:15" ht="13.5" customHeight="1" x14ac:dyDescent="0.2">
      <c r="A34" s="2"/>
      <c r="B34" s="18"/>
      <c r="C34" s="19"/>
      <c r="D34" s="18"/>
      <c r="E34" s="17"/>
      <c r="F34" s="17"/>
      <c r="G34" s="17"/>
      <c r="H34" s="17"/>
      <c r="I34" s="17"/>
      <c r="J34" s="17"/>
      <c r="K34" s="17"/>
      <c r="L34" s="3"/>
      <c r="M34" s="16"/>
      <c r="N34" s="4"/>
      <c r="O34" s="4"/>
    </row>
    <row r="35" spans="1:15" ht="13.5" customHeight="1" x14ac:dyDescent="0.2">
      <c r="A35" s="2"/>
      <c r="B35" s="18"/>
      <c r="C35" s="19"/>
      <c r="D35" s="18"/>
      <c r="E35" s="17"/>
      <c r="F35" s="17"/>
      <c r="G35" s="17"/>
      <c r="H35" s="17"/>
      <c r="I35" s="17"/>
      <c r="J35" s="17"/>
      <c r="K35" s="17"/>
      <c r="L35" s="3"/>
      <c r="M35" s="16"/>
      <c r="N35" s="4"/>
      <c r="O35" s="4"/>
    </row>
    <row r="36" spans="1:15" ht="13.5" customHeight="1" x14ac:dyDescent="0.2">
      <c r="A36" s="2"/>
      <c r="B36" s="18"/>
      <c r="C36" s="19"/>
      <c r="D36" s="18"/>
      <c r="E36" s="17"/>
      <c r="F36" s="17"/>
      <c r="G36" s="17"/>
      <c r="H36" s="17"/>
      <c r="I36" s="17"/>
      <c r="J36" s="17"/>
      <c r="K36" s="17"/>
      <c r="L36" s="3"/>
      <c r="M36" s="16"/>
      <c r="N36" s="4"/>
      <c r="O36" s="4"/>
    </row>
    <row r="37" spans="1:15" ht="13.5" customHeight="1" x14ac:dyDescent="0.2">
      <c r="A37" s="2"/>
      <c r="B37" s="18"/>
      <c r="C37" s="19"/>
      <c r="D37" s="18"/>
      <c r="E37" s="17"/>
      <c r="F37" s="17"/>
      <c r="G37" s="17"/>
      <c r="H37" s="17"/>
      <c r="I37" s="17"/>
      <c r="J37" s="17"/>
      <c r="K37" s="17"/>
      <c r="L37" s="3"/>
      <c r="M37" s="16"/>
      <c r="N37" s="4"/>
      <c r="O37" s="4"/>
    </row>
    <row r="38" spans="1:15" ht="13.5" customHeight="1" x14ac:dyDescent="0.2">
      <c r="A38" s="2"/>
      <c r="B38" s="18"/>
      <c r="C38" s="19"/>
      <c r="D38" s="18"/>
      <c r="E38" s="17"/>
      <c r="F38" s="17"/>
      <c r="G38" s="17"/>
      <c r="H38" s="17"/>
      <c r="I38" s="17"/>
      <c r="J38" s="17"/>
      <c r="K38" s="17"/>
      <c r="L38" s="3"/>
      <c r="M38" s="16"/>
      <c r="N38" s="4"/>
      <c r="O38" s="4"/>
    </row>
    <row r="39" spans="1:15" ht="13.5" customHeight="1" x14ac:dyDescent="0.2">
      <c r="A39" s="2"/>
      <c r="B39" s="18"/>
      <c r="C39" s="19"/>
      <c r="D39" s="18"/>
      <c r="E39" s="17"/>
      <c r="F39" s="17"/>
      <c r="G39" s="17"/>
      <c r="H39" s="17"/>
      <c r="I39" s="17"/>
      <c r="J39" s="17"/>
      <c r="K39" s="17"/>
      <c r="L39" s="3"/>
      <c r="M39" s="16"/>
      <c r="N39" s="4"/>
      <c r="O39" s="4"/>
    </row>
    <row r="40" spans="1:15" ht="13.5" customHeight="1" x14ac:dyDescent="0.2">
      <c r="A40" s="2"/>
      <c r="B40" s="18"/>
      <c r="C40" s="19"/>
      <c r="D40" s="18"/>
      <c r="E40" s="17"/>
      <c r="F40" s="17"/>
      <c r="G40" s="17"/>
      <c r="H40" s="17"/>
      <c r="I40" s="17"/>
      <c r="J40" s="17"/>
      <c r="K40" s="19"/>
      <c r="L40" s="3"/>
      <c r="M40" s="16"/>
      <c r="N40" s="4"/>
      <c r="O40" s="4"/>
    </row>
    <row r="41" spans="1:15" ht="13.5" customHeight="1" x14ac:dyDescent="0.2">
      <c r="A41" s="2"/>
      <c r="B41" s="18"/>
      <c r="C41" s="19"/>
      <c r="D41" s="18"/>
      <c r="E41" s="17"/>
      <c r="F41" s="17"/>
      <c r="G41" s="17"/>
      <c r="H41" s="17"/>
      <c r="I41" s="17"/>
      <c r="J41" s="17"/>
      <c r="K41" s="19"/>
      <c r="L41" s="3"/>
      <c r="M41" s="16"/>
      <c r="N41" s="4"/>
      <c r="O41" s="4"/>
    </row>
    <row r="42" spans="1:15" ht="13.5" customHeight="1" x14ac:dyDescent="0.2">
      <c r="A42" s="2"/>
      <c r="B42" s="18"/>
      <c r="C42" s="19"/>
      <c r="D42" s="18"/>
      <c r="E42" s="17"/>
      <c r="F42" s="17"/>
      <c r="G42" s="17"/>
      <c r="H42" s="17"/>
      <c r="I42" s="17"/>
      <c r="J42" s="17"/>
      <c r="K42" s="19"/>
      <c r="L42" s="3"/>
      <c r="M42" s="16"/>
      <c r="N42" s="4"/>
      <c r="O42" s="4"/>
    </row>
    <row r="43" spans="1:15" ht="13.5" customHeight="1" x14ac:dyDescent="0.2">
      <c r="A43" s="2"/>
      <c r="B43" s="18"/>
      <c r="C43" s="19"/>
      <c r="D43" s="18"/>
      <c r="E43" s="17"/>
      <c r="F43" s="17"/>
      <c r="G43" s="17"/>
      <c r="H43" s="17"/>
      <c r="I43" s="17"/>
      <c r="J43" s="17"/>
      <c r="K43" s="19"/>
      <c r="L43" s="3"/>
      <c r="M43" s="16"/>
      <c r="N43" s="4"/>
      <c r="O43" s="4"/>
    </row>
    <row r="44" spans="1:15" ht="13.5" customHeight="1" x14ac:dyDescent="0.2">
      <c r="A44" s="2"/>
      <c r="B44" s="18"/>
      <c r="C44" s="19"/>
      <c r="D44" s="18"/>
      <c r="E44" s="17"/>
      <c r="F44" s="17"/>
      <c r="G44" s="17"/>
      <c r="H44" s="17"/>
      <c r="I44" s="17"/>
      <c r="J44" s="17"/>
      <c r="K44" s="19"/>
      <c r="L44" s="3"/>
      <c r="M44" s="16"/>
      <c r="N44" s="4"/>
      <c r="O44" s="4"/>
    </row>
    <row r="45" spans="1:15" ht="13.5" customHeight="1" x14ac:dyDescent="0.2">
      <c r="A45" s="2"/>
      <c r="B45" s="18"/>
      <c r="C45" s="19"/>
      <c r="D45" s="18"/>
      <c r="E45" s="17"/>
      <c r="F45" s="17"/>
      <c r="G45" s="17"/>
      <c r="H45" s="17"/>
      <c r="I45" s="17"/>
      <c r="J45" s="17"/>
      <c r="K45" s="19"/>
      <c r="L45" s="3"/>
      <c r="M45" s="16"/>
      <c r="N45" s="4"/>
      <c r="O45" s="4"/>
    </row>
    <row r="46" spans="1:15" ht="13.5" customHeight="1" x14ac:dyDescent="0.2">
      <c r="A46" s="2"/>
      <c r="B46" s="18"/>
      <c r="C46" s="19"/>
      <c r="D46" s="18"/>
      <c r="E46" s="17"/>
      <c r="F46" s="17"/>
      <c r="G46" s="17"/>
      <c r="H46" s="17"/>
      <c r="I46" s="17"/>
      <c r="J46" s="17"/>
      <c r="K46" s="19"/>
      <c r="L46" s="3"/>
      <c r="M46" s="16"/>
      <c r="N46" s="4"/>
      <c r="O46" s="4"/>
    </row>
    <row r="47" spans="1:15" ht="13.5" customHeight="1" x14ac:dyDescent="0.2">
      <c r="A47" s="2"/>
      <c r="B47" s="18"/>
      <c r="C47" s="19"/>
      <c r="D47" s="18"/>
      <c r="E47" s="17"/>
      <c r="F47" s="17"/>
      <c r="G47" s="17"/>
      <c r="H47" s="17"/>
      <c r="I47" s="17"/>
      <c r="J47" s="17"/>
      <c r="K47" s="19"/>
      <c r="L47" s="3"/>
      <c r="M47" s="16"/>
      <c r="N47" s="4"/>
      <c r="O47" s="4"/>
    </row>
    <row r="48" spans="1:15" ht="13.5" customHeight="1" x14ac:dyDescent="0.2">
      <c r="A48" s="2"/>
      <c r="B48" s="18"/>
      <c r="C48" s="19"/>
      <c r="D48" s="18"/>
      <c r="E48" s="17"/>
      <c r="F48" s="17"/>
      <c r="G48" s="17"/>
      <c r="H48" s="17"/>
      <c r="I48" s="17"/>
      <c r="J48" s="17"/>
      <c r="K48" s="19"/>
      <c r="L48" s="3"/>
      <c r="M48" s="16"/>
      <c r="N48" s="4"/>
      <c r="O48" s="4"/>
    </row>
    <row r="49" spans="1:15" ht="13.5" customHeight="1" x14ac:dyDescent="0.2">
      <c r="A49" s="2"/>
      <c r="B49" s="18"/>
      <c r="C49" s="19"/>
      <c r="D49" s="18"/>
      <c r="E49" s="17"/>
      <c r="F49" s="17"/>
      <c r="G49" s="17"/>
      <c r="H49" s="17"/>
      <c r="I49" s="17"/>
      <c r="J49" s="17"/>
      <c r="K49" s="19"/>
      <c r="L49" s="3"/>
      <c r="M49" s="16"/>
      <c r="N49" s="4"/>
      <c r="O49" s="4"/>
    </row>
    <row r="50" spans="1:15" ht="13.5" customHeight="1" x14ac:dyDescent="0.2">
      <c r="A50" s="2"/>
      <c r="B50" s="18"/>
      <c r="C50" s="19"/>
      <c r="D50" s="18"/>
      <c r="E50" s="17"/>
      <c r="F50" s="17"/>
      <c r="G50" s="17"/>
      <c r="H50" s="17"/>
      <c r="I50" s="17"/>
      <c r="J50" s="17"/>
      <c r="K50" s="19"/>
      <c r="L50" s="3"/>
      <c r="M50" s="16"/>
      <c r="N50" s="4"/>
      <c r="O50" s="4"/>
    </row>
    <row r="51" spans="1:15" ht="13.5" customHeight="1" x14ac:dyDescent="0.2">
      <c r="A51" s="2"/>
      <c r="B51" s="18"/>
      <c r="C51" s="19"/>
      <c r="D51" s="18"/>
      <c r="E51" s="17"/>
      <c r="F51" s="17"/>
      <c r="G51" s="17"/>
      <c r="H51" s="17"/>
      <c r="I51" s="17"/>
      <c r="J51" s="17"/>
      <c r="K51" s="19"/>
      <c r="L51" s="3"/>
      <c r="M51" s="16"/>
      <c r="N51" s="4"/>
      <c r="O51" s="4"/>
    </row>
    <row r="52" spans="1:15" ht="13.5" customHeight="1" x14ac:dyDescent="0.2">
      <c r="A52" s="2"/>
      <c r="B52" s="18"/>
      <c r="C52" s="19"/>
      <c r="D52" s="18"/>
      <c r="E52" s="17"/>
      <c r="F52" s="17"/>
      <c r="G52" s="17"/>
      <c r="H52" s="17"/>
      <c r="I52" s="17"/>
      <c r="J52" s="17"/>
      <c r="K52" s="19"/>
      <c r="L52" s="3"/>
      <c r="M52" s="16"/>
      <c r="N52" s="4"/>
      <c r="O52" s="4"/>
    </row>
    <row r="53" spans="1:15" x14ac:dyDescent="0.2">
      <c r="A53" s="2"/>
      <c r="B53" s="18"/>
      <c r="C53" s="19"/>
      <c r="D53" s="18"/>
      <c r="E53" s="17"/>
      <c r="F53" s="17"/>
      <c r="G53" s="17"/>
      <c r="H53" s="17"/>
      <c r="I53" s="17"/>
      <c r="J53" s="17"/>
      <c r="K53" s="2"/>
      <c r="L53" s="3"/>
      <c r="M53" s="16"/>
      <c r="N53" s="4"/>
      <c r="O53" s="4"/>
    </row>
    <row r="54" spans="1:15" x14ac:dyDescent="0.2">
      <c r="A54" s="2"/>
      <c r="B54" s="18"/>
      <c r="C54" s="19"/>
      <c r="D54" s="18"/>
      <c r="E54" s="17"/>
      <c r="F54" s="17"/>
      <c r="G54" s="17"/>
      <c r="H54" s="17"/>
      <c r="I54" s="17"/>
      <c r="J54" s="17"/>
      <c r="K54" s="2"/>
      <c r="L54" s="3"/>
      <c r="M54" s="16"/>
      <c r="N54" s="4"/>
      <c r="O54" s="4"/>
    </row>
    <row r="55" spans="1:15" x14ac:dyDescent="0.2">
      <c r="A55" s="2"/>
      <c r="B55" s="18"/>
      <c r="C55" s="19"/>
      <c r="D55" s="18"/>
      <c r="E55" s="17"/>
      <c r="F55" s="17"/>
      <c r="G55" s="17"/>
      <c r="H55" s="17"/>
      <c r="I55" s="17"/>
      <c r="J55" s="17"/>
      <c r="K55" s="2"/>
      <c r="L55" s="3"/>
      <c r="M55" s="16"/>
      <c r="N55" s="4"/>
      <c r="O55" s="4"/>
    </row>
    <row r="56" spans="1:15" x14ac:dyDescent="0.2">
      <c r="A56" s="2"/>
      <c r="B56" s="18"/>
      <c r="C56" s="19"/>
      <c r="D56" s="18"/>
      <c r="E56" s="17"/>
      <c r="F56" s="17"/>
      <c r="G56" s="17"/>
      <c r="H56" s="17"/>
      <c r="I56" s="17"/>
      <c r="J56" s="17"/>
      <c r="K56" s="2"/>
      <c r="L56" s="3"/>
      <c r="M56" s="16"/>
      <c r="N56" s="4"/>
      <c r="O56" s="4"/>
    </row>
    <row r="57" spans="1:15" x14ac:dyDescent="0.2">
      <c r="A57" s="2"/>
      <c r="B57" s="18"/>
      <c r="C57" s="19"/>
      <c r="D57" s="18"/>
      <c r="E57" s="17"/>
      <c r="F57" s="17"/>
      <c r="G57" s="17"/>
      <c r="H57" s="17"/>
      <c r="I57" s="17"/>
      <c r="J57" s="17"/>
      <c r="K57" s="2"/>
      <c r="L57" s="3"/>
      <c r="M57" s="16"/>
      <c r="N57" s="4"/>
      <c r="O57" s="4"/>
    </row>
    <row r="58" spans="1:15" x14ac:dyDescent="0.2">
      <c r="A58" s="2"/>
      <c r="B58" s="18"/>
      <c r="C58" s="19"/>
      <c r="D58" s="18"/>
      <c r="E58" s="17"/>
      <c r="F58" s="17"/>
      <c r="G58" s="17"/>
      <c r="H58" s="17"/>
      <c r="I58" s="17"/>
      <c r="J58" s="17"/>
      <c r="K58" s="2"/>
      <c r="L58" s="3"/>
      <c r="M58" s="16"/>
      <c r="N58" s="4"/>
      <c r="O58" s="4"/>
    </row>
    <row r="59" spans="1:15" x14ac:dyDescent="0.2">
      <c r="A59" s="2"/>
      <c r="B59" s="18"/>
      <c r="C59" s="19"/>
      <c r="D59" s="18"/>
      <c r="E59" s="17"/>
      <c r="F59" s="17"/>
      <c r="G59" s="17"/>
      <c r="H59" s="17"/>
      <c r="I59" s="17"/>
      <c r="J59" s="17"/>
      <c r="K59" s="2"/>
      <c r="L59" s="3"/>
      <c r="M59" s="16"/>
      <c r="N59" s="4"/>
      <c r="O59" s="4"/>
    </row>
    <row r="60" spans="1:15" x14ac:dyDescent="0.2">
      <c r="A60" s="2"/>
      <c r="B60" s="18"/>
      <c r="C60" s="19"/>
      <c r="D60" s="18"/>
      <c r="E60" s="17"/>
      <c r="F60" s="17"/>
      <c r="G60" s="17"/>
      <c r="H60" s="17"/>
      <c r="I60" s="17"/>
      <c r="J60" s="17"/>
      <c r="K60" s="2"/>
      <c r="L60" s="3"/>
      <c r="M60" s="16"/>
      <c r="N60" s="4"/>
      <c r="O60" s="4"/>
    </row>
    <row r="61" spans="1:15" x14ac:dyDescent="0.2">
      <c r="A61" s="2"/>
      <c r="B61" s="18"/>
      <c r="C61" s="19"/>
      <c r="D61" s="18"/>
      <c r="E61" s="17"/>
      <c r="F61" s="17"/>
      <c r="G61" s="17"/>
      <c r="H61" s="17"/>
      <c r="I61" s="17"/>
      <c r="J61" s="17"/>
      <c r="K61" s="2"/>
      <c r="L61" s="3"/>
      <c r="M61" s="16"/>
      <c r="N61" s="4"/>
      <c r="O61" s="4"/>
    </row>
    <row r="62" spans="1:15" x14ac:dyDescent="0.2">
      <c r="A62" s="2"/>
      <c r="B62" s="18"/>
      <c r="C62" s="19"/>
      <c r="D62" s="18"/>
      <c r="E62" s="17"/>
      <c r="F62" s="17"/>
      <c r="G62" s="17"/>
      <c r="H62" s="17"/>
      <c r="I62" s="17"/>
      <c r="J62" s="17"/>
      <c r="K62" s="2"/>
      <c r="L62" s="3"/>
      <c r="M62" s="16"/>
      <c r="N62" s="4"/>
      <c r="O62" s="4"/>
    </row>
    <row r="63" spans="1:15" x14ac:dyDescent="0.2">
      <c r="A63" s="2"/>
      <c r="B63" s="18"/>
      <c r="C63" s="19"/>
      <c r="D63" s="18"/>
      <c r="E63" s="17"/>
      <c r="F63" s="17"/>
      <c r="G63" s="17"/>
      <c r="H63" s="17"/>
      <c r="I63" s="17"/>
      <c r="J63" s="17"/>
      <c r="K63" s="2"/>
      <c r="L63" s="3"/>
      <c r="M63" s="16"/>
      <c r="N63" s="4"/>
      <c r="O63" s="4"/>
    </row>
    <row r="64" spans="1:15" x14ac:dyDescent="0.2">
      <c r="A64" s="2"/>
      <c r="B64" s="18"/>
      <c r="C64" s="19"/>
      <c r="D64" s="18"/>
      <c r="E64" s="17"/>
      <c r="F64" s="17"/>
      <c r="G64" s="17"/>
      <c r="H64" s="17"/>
      <c r="I64" s="17"/>
      <c r="J64" s="17"/>
      <c r="K64" s="2"/>
      <c r="L64" s="3"/>
      <c r="M64" s="16"/>
      <c r="N64" s="4"/>
      <c r="O64" s="4"/>
    </row>
    <row r="65" spans="1:15" x14ac:dyDescent="0.2">
      <c r="A65" s="2"/>
      <c r="B65" s="18"/>
      <c r="C65" s="19"/>
      <c r="D65" s="18"/>
      <c r="E65" s="17"/>
      <c r="F65" s="17"/>
      <c r="G65" s="17"/>
      <c r="H65" s="17"/>
      <c r="I65" s="17"/>
      <c r="J65" s="17"/>
      <c r="K65" s="2"/>
      <c r="L65" s="3"/>
      <c r="M65" s="16"/>
      <c r="N65" s="4"/>
      <c r="O65" s="4"/>
    </row>
    <row r="66" spans="1:15" x14ac:dyDescent="0.2">
      <c r="A66" s="2"/>
      <c r="B66" s="18"/>
      <c r="C66" s="19"/>
      <c r="D66" s="18"/>
      <c r="E66" s="17"/>
      <c r="F66" s="17"/>
      <c r="G66" s="17"/>
      <c r="H66" s="17"/>
      <c r="I66" s="17"/>
      <c r="J66" s="17"/>
      <c r="K66" s="2"/>
      <c r="L66" s="3"/>
      <c r="M66" s="16"/>
      <c r="N66" s="4"/>
      <c r="O66" s="4"/>
    </row>
    <row r="67" spans="1:15" x14ac:dyDescent="0.2">
      <c r="A67" s="2"/>
      <c r="B67" s="18"/>
      <c r="C67" s="19"/>
      <c r="D67" s="18"/>
      <c r="E67" s="17"/>
      <c r="F67" s="17"/>
      <c r="G67" s="17"/>
      <c r="H67" s="17"/>
      <c r="I67" s="17"/>
      <c r="J67" s="17"/>
      <c r="K67" s="2"/>
      <c r="L67" s="3"/>
      <c r="M67" s="16"/>
      <c r="N67" s="4"/>
      <c r="O67" s="4"/>
    </row>
    <row r="68" spans="1:15" x14ac:dyDescent="0.2">
      <c r="A68" s="2"/>
      <c r="B68" s="2"/>
      <c r="C68" s="2"/>
      <c r="D68" s="2"/>
      <c r="E68" s="17"/>
      <c r="F68" s="17"/>
      <c r="G68" s="17"/>
      <c r="H68" s="17"/>
      <c r="I68" s="17"/>
      <c r="J68" s="17"/>
      <c r="K68" s="2"/>
      <c r="L68" s="3"/>
      <c r="M68" s="16"/>
      <c r="N68" s="4"/>
      <c r="O68" s="4"/>
    </row>
    <row r="69" spans="1:15" x14ac:dyDescent="0.2">
      <c r="A69" s="2"/>
      <c r="B69" s="2"/>
      <c r="C69" s="2"/>
      <c r="D69" s="2"/>
      <c r="E69" s="17"/>
      <c r="F69" s="17"/>
      <c r="G69" s="17"/>
      <c r="H69" s="17"/>
      <c r="I69" s="17"/>
      <c r="J69" s="17"/>
      <c r="K69" s="2"/>
      <c r="L69" s="3"/>
      <c r="M69" s="16"/>
      <c r="N69" s="4"/>
      <c r="O69" s="4"/>
    </row>
    <row r="70" spans="1:15" x14ac:dyDescent="0.2">
      <c r="A70" s="2"/>
      <c r="B70" s="2"/>
      <c r="C70" s="2"/>
      <c r="D70" s="2"/>
      <c r="E70" s="17"/>
      <c r="F70" s="17"/>
      <c r="G70" s="17"/>
      <c r="H70" s="17"/>
      <c r="I70" s="17"/>
      <c r="J70" s="17"/>
      <c r="K70" s="2"/>
      <c r="L70" s="3"/>
      <c r="M70" s="16"/>
      <c r="N70" s="4"/>
      <c r="O70" s="4"/>
    </row>
    <row r="71" spans="1:15" x14ac:dyDescent="0.2">
      <c r="A71" s="2"/>
      <c r="B71" s="2"/>
      <c r="C71" s="2"/>
      <c r="D71" s="2"/>
      <c r="E71" s="17"/>
      <c r="F71" s="17"/>
      <c r="G71" s="17"/>
      <c r="H71" s="17"/>
      <c r="I71" s="17"/>
      <c r="J71" s="17"/>
      <c r="K71" s="2"/>
      <c r="L71" s="3"/>
      <c r="M71" s="16"/>
      <c r="N71" s="4"/>
      <c r="O71" s="4"/>
    </row>
    <row r="72" spans="1:15" x14ac:dyDescent="0.2">
      <c r="A72" s="2"/>
      <c r="B72" s="2"/>
      <c r="C72" s="2"/>
      <c r="D72" s="2"/>
      <c r="E72" s="17"/>
      <c r="F72" s="17"/>
      <c r="G72" s="17"/>
      <c r="H72" s="17"/>
      <c r="I72" s="17"/>
      <c r="J72" s="17"/>
      <c r="K72" s="2"/>
      <c r="L72" s="3"/>
      <c r="M72" s="16"/>
      <c r="N72" s="4"/>
      <c r="O72" s="4"/>
    </row>
    <row r="73" spans="1:15" x14ac:dyDescent="0.2">
      <c r="A73" s="2"/>
      <c r="B73" s="2"/>
      <c r="C73" s="2"/>
      <c r="D73" s="2"/>
      <c r="E73" s="2"/>
      <c r="F73" s="17"/>
      <c r="G73" s="17"/>
      <c r="H73" s="17"/>
      <c r="I73" s="17"/>
      <c r="J73" s="17"/>
      <c r="K73" s="2"/>
      <c r="L73" s="3"/>
      <c r="M73" s="16"/>
      <c r="N73" s="4"/>
      <c r="O73" s="4"/>
    </row>
    <row r="74" spans="1:15" x14ac:dyDescent="0.2">
      <c r="A74" s="2"/>
      <c r="B74" s="2"/>
      <c r="C74" s="2"/>
      <c r="D74" s="2"/>
      <c r="E74" s="2"/>
      <c r="F74" s="17"/>
      <c r="G74" s="17"/>
      <c r="H74" s="17"/>
      <c r="I74" s="17"/>
      <c r="J74" s="17"/>
      <c r="K74" s="2"/>
      <c r="L74" s="3"/>
      <c r="M74" s="16"/>
      <c r="N74" s="4"/>
      <c r="O74" s="4"/>
    </row>
    <row r="75" spans="1:15" x14ac:dyDescent="0.2">
      <c r="A75" s="2"/>
      <c r="B75" s="2"/>
      <c r="C75" s="2"/>
      <c r="D75" s="2"/>
      <c r="E75" s="2"/>
      <c r="F75" s="17"/>
      <c r="G75" s="17"/>
      <c r="H75" s="17"/>
      <c r="I75" s="17"/>
      <c r="J75" s="17"/>
      <c r="K75" s="2"/>
      <c r="L75" s="3"/>
      <c r="M75" s="16"/>
      <c r="N75" s="4"/>
      <c r="O75" s="4"/>
    </row>
    <row r="76" spans="1:15" x14ac:dyDescent="0.2">
      <c r="A76" s="2"/>
      <c r="B76" s="2"/>
      <c r="C76" s="2"/>
      <c r="D76" s="2"/>
      <c r="E76" s="2"/>
      <c r="F76" s="17"/>
      <c r="G76" s="17"/>
      <c r="H76" s="17"/>
      <c r="I76" s="17"/>
      <c r="J76" s="17"/>
      <c r="K76" s="2"/>
      <c r="L76" s="3"/>
      <c r="M76" s="16"/>
      <c r="N76" s="4"/>
      <c r="O76" s="4"/>
    </row>
    <row r="77" spans="1:15" x14ac:dyDescent="0.2">
      <c r="A77" s="2"/>
      <c r="B77" s="2"/>
      <c r="C77" s="2"/>
      <c r="D77" s="2"/>
      <c r="E77" s="2"/>
      <c r="F77" s="17"/>
      <c r="G77" s="17"/>
      <c r="H77" s="17"/>
      <c r="I77" s="2"/>
      <c r="J77" s="2"/>
      <c r="K77" s="2"/>
      <c r="L77" s="3"/>
      <c r="M77" s="16"/>
      <c r="N77" s="4"/>
      <c r="O77" s="4"/>
    </row>
    <row r="78" spans="1:15" x14ac:dyDescent="0.2">
      <c r="A78" s="2"/>
      <c r="B78" s="2"/>
      <c r="C78" s="2"/>
      <c r="D78" s="2"/>
      <c r="E78" s="2"/>
      <c r="F78" s="17"/>
      <c r="G78" s="17"/>
      <c r="H78" s="17"/>
      <c r="I78" s="2"/>
      <c r="J78" s="2"/>
      <c r="K78" s="2"/>
      <c r="L78" s="3"/>
      <c r="M78" s="16"/>
      <c r="N78" s="4"/>
      <c r="O78" s="4"/>
    </row>
    <row r="79" spans="1:15" x14ac:dyDescent="0.2">
      <c r="A79" s="2"/>
      <c r="B79" s="2"/>
      <c r="C79" s="2"/>
      <c r="D79" s="2"/>
      <c r="E79" s="2"/>
      <c r="F79" s="17"/>
      <c r="G79" s="17"/>
      <c r="H79" s="17"/>
      <c r="I79" s="2"/>
      <c r="J79" s="2"/>
      <c r="K79" s="2"/>
      <c r="L79" s="3"/>
      <c r="M79" s="16"/>
      <c r="N79" s="4"/>
      <c r="O79" s="4"/>
    </row>
    <row r="80" spans="1:1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  <c r="M80" s="16"/>
      <c r="N80" s="4"/>
      <c r="O80" s="4"/>
    </row>
    <row r="81" spans="1:1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  <c r="M81" s="16"/>
      <c r="N81" s="4"/>
      <c r="O81" s="4"/>
    </row>
    <row r="82" spans="1:1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  <c r="M82" s="16"/>
      <c r="N82" s="4"/>
      <c r="O82" s="4"/>
    </row>
    <row r="83" spans="1:1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  <c r="M83" s="16"/>
      <c r="N83" s="4"/>
      <c r="O83" s="4"/>
    </row>
    <row r="84" spans="1:1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  <c r="M84" s="16"/>
      <c r="N84" s="4"/>
      <c r="O84" s="4"/>
    </row>
    <row r="85" spans="1:1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  <c r="M85" s="16"/>
      <c r="N85" s="4"/>
      <c r="O85" s="4"/>
    </row>
    <row r="86" spans="1:15" x14ac:dyDescent="0.2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5" x14ac:dyDescent="0.2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5" x14ac:dyDescent="0.2">
      <c r="E88" s="2"/>
      <c r="F88" s="2"/>
      <c r="G88" s="2"/>
      <c r="H88" s="2"/>
      <c r="I88" s="2"/>
      <c r="J88" s="2"/>
      <c r="K88" s="2"/>
    </row>
    <row r="89" spans="1:15" x14ac:dyDescent="0.2">
      <c r="E89" s="2"/>
      <c r="F89" s="2"/>
      <c r="G89" s="2"/>
      <c r="H89" s="2"/>
      <c r="I89" s="2"/>
      <c r="J89" s="2"/>
      <c r="K89" s="2"/>
    </row>
    <row r="90" spans="1:15" x14ac:dyDescent="0.2">
      <c r="E90" s="2"/>
      <c r="F90" s="2"/>
      <c r="G90" s="2"/>
      <c r="H90" s="2"/>
      <c r="I90" s="2"/>
      <c r="J90" s="2"/>
      <c r="K90" s="2"/>
    </row>
    <row r="91" spans="1:15" x14ac:dyDescent="0.2">
      <c r="E91" s="2"/>
      <c r="F91" s="2"/>
      <c r="G91" s="2"/>
      <c r="H91" s="2"/>
      <c r="I91" s="2"/>
      <c r="J91" s="2"/>
      <c r="K91" s="2"/>
    </row>
    <row r="92" spans="1:15" x14ac:dyDescent="0.2">
      <c r="E92" s="2"/>
      <c r="F92" s="2"/>
      <c r="G92" s="2"/>
      <c r="H92" s="2"/>
      <c r="I92" s="2"/>
      <c r="J92" s="2"/>
      <c r="K92" s="2"/>
    </row>
    <row r="93" spans="1:15" x14ac:dyDescent="0.2">
      <c r="F93" s="2"/>
      <c r="G93" s="2"/>
      <c r="H93" s="2"/>
      <c r="I93" s="2"/>
      <c r="J93" s="2"/>
      <c r="K93" s="2"/>
    </row>
    <row r="94" spans="1:15" x14ac:dyDescent="0.2">
      <c r="F94" s="2"/>
      <c r="G94" s="2"/>
      <c r="H94" s="2"/>
      <c r="I94" s="2"/>
      <c r="J94" s="2"/>
      <c r="K94" s="2"/>
    </row>
    <row r="95" spans="1:15" x14ac:dyDescent="0.2">
      <c r="F95" s="2"/>
      <c r="G95" s="2"/>
      <c r="H95" s="2"/>
      <c r="I95" s="2"/>
      <c r="J95" s="2"/>
      <c r="K95" s="2"/>
    </row>
    <row r="96" spans="1:15" x14ac:dyDescent="0.2">
      <c r="F96" s="2"/>
      <c r="G96" s="2"/>
      <c r="H96" s="2"/>
      <c r="I96" s="2"/>
      <c r="J96" s="2"/>
      <c r="K96" s="2"/>
    </row>
    <row r="97" spans="6:11" x14ac:dyDescent="0.2">
      <c r="F97" s="2"/>
      <c r="G97" s="2"/>
      <c r="H97" s="2"/>
      <c r="I97" s="2"/>
      <c r="J97" s="2"/>
      <c r="K97" s="2"/>
    </row>
    <row r="98" spans="6:11" x14ac:dyDescent="0.2">
      <c r="F98" s="2"/>
      <c r="G98" s="2"/>
      <c r="H98" s="2"/>
      <c r="I98" s="2"/>
      <c r="J98" s="2"/>
    </row>
    <row r="99" spans="6:11" x14ac:dyDescent="0.2">
      <c r="F99" s="2"/>
      <c r="G99" s="2"/>
      <c r="H99" s="2"/>
      <c r="I99" s="2"/>
      <c r="J99" s="2"/>
    </row>
  </sheetData>
  <mergeCells count="2">
    <mergeCell ref="K3:L3"/>
    <mergeCell ref="B7:L7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federal funds market</vt:lpstr>
    </vt:vector>
  </TitlesOfParts>
  <Company>KOV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Hal W Snarr</cp:lastModifiedBy>
  <dcterms:created xsi:type="dcterms:W3CDTF">2004-10-31T23:44:41Z</dcterms:created>
  <dcterms:modified xsi:type="dcterms:W3CDTF">2015-02-23T16:58:19Z</dcterms:modified>
</cp:coreProperties>
</file>